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<sst xmlns="http://schemas.openxmlformats.org/spreadsheetml/2006/main" count="1963" uniqueCount="1353">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</sst>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_ ;\-#,##0\ "/>
    <numFmt numFmtId="207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-2421</v>
      </c>
      <c r="H13" s="127">
        <v>-5384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-2421</v>
      </c>
      <c r="H16" s="146">
        <f>SUM(H13:H15)</f>
        <v>-5384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21893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21893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18474</v>
      </c>
      <c r="H21" s="127">
        <v>21893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12333</v>
      </c>
      <c r="D22" s="165">
        <v>11411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40367</v>
      </c>
      <c r="H23" s="146">
        <f>H19+H21+H20+H22</f>
        <v>21893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233529</v>
      </c>
      <c r="H24" s="146">
        <f>H11+H16+H23</f>
        <v>192534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12333</v>
      </c>
      <c r="D25" s="146">
        <f>SUM(D21:D24)</f>
        <v>11411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220907</v>
      </c>
      <c r="D27" s="138">
        <f>SUM(D28:D31)</f>
        <v>181531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220907</v>
      </c>
      <c r="D28" s="127">
        <v>181531</v>
      </c>
      <c r="E28" s="71" t="s">
        <v>103</v>
      </c>
      <c r="F28" s="156" t="s">
        <v>186</v>
      </c>
      <c r="G28" s="138">
        <f>SUM(G29:G31)</f>
        <v>556</v>
      </c>
      <c r="H28" s="138">
        <f>SUM(H29:H31)</f>
        <v>408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255</v>
      </c>
      <c r="H29" s="152">
        <v>245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301</v>
      </c>
      <c r="H30" s="152">
        <v>163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220907</v>
      </c>
      <c r="D37" s="137">
        <f>SUM(D32:D36)+D27</f>
        <v>181531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556</v>
      </c>
      <c r="H40" s="153">
        <f>SUM(H32:H39)+H28+H27</f>
        <v>408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845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845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234085</v>
      </c>
      <c r="D45" s="153">
        <f>D25+D37+D43+D44</f>
        <v>192942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234085</v>
      </c>
      <c r="D47" s="369">
        <f>D18+D45</f>
        <v>192942</v>
      </c>
      <c r="E47" s="158" t="s">
        <v>35</v>
      </c>
      <c r="F47" s="121" t="s">
        <v>199</v>
      </c>
      <c r="G47" s="370">
        <f>G24+G40</f>
        <v>234085</v>
      </c>
      <c r="H47" s="370">
        <f>H24+H40</f>
        <v>192942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5493</v>
      </c>
      <c r="H12" s="139">
        <v>3330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>
        <v>26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18821</v>
      </c>
      <c r="H14" s="139">
        <v>28234</v>
      </c>
      <c r="I14" s="77"/>
    </row>
    <row r="15" spans="1:9" s="70" customFormat="1" ht="31.5">
      <c r="A15" s="81" t="s">
        <v>888</v>
      </c>
      <c r="B15" s="171" t="s">
        <v>759</v>
      </c>
      <c r="C15" s="139">
        <v>386</v>
      </c>
      <c r="D15" s="139">
        <v>1260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3327</v>
      </c>
      <c r="D16" s="139">
        <v>2591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3713</v>
      </c>
      <c r="D18" s="142">
        <f>SUM(D12:D16)</f>
        <v>3851</v>
      </c>
      <c r="E18" s="83" t="s">
        <v>20</v>
      </c>
      <c r="F18" s="172" t="s">
        <v>779</v>
      </c>
      <c r="G18" s="142">
        <f>SUM(G12:G17)</f>
        <v>24340</v>
      </c>
      <c r="H18" s="142">
        <f>SUM(H12:H17)</f>
        <v>31564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2153</v>
      </c>
      <c r="D21" s="139">
        <v>11735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2153</v>
      </c>
      <c r="D25" s="142">
        <f>SUM(D20:D24)</f>
        <v>11735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5866</v>
      </c>
      <c r="D26" s="142">
        <f>D18+D25</f>
        <v>15586</v>
      </c>
      <c r="E26" s="144" t="s">
        <v>40</v>
      </c>
      <c r="F26" s="172" t="s">
        <v>781</v>
      </c>
      <c r="G26" s="142">
        <f>G18+G25</f>
        <v>24340</v>
      </c>
      <c r="H26" s="142">
        <f>H18+H25</f>
        <v>31564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18474</v>
      </c>
      <c r="D27" s="46">
        <f>IF((H26-D26)&gt;0,H26-D26,0)</f>
        <v>15978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18474</v>
      </c>
      <c r="D29" s="142">
        <f>D27-D28</f>
        <v>15978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24340</v>
      </c>
      <c r="D30" s="142">
        <f>D26+D28+D29</f>
        <v>31564</v>
      </c>
      <c r="E30" s="144" t="s">
        <v>789</v>
      </c>
      <c r="F30" s="172" t="s">
        <v>784</v>
      </c>
      <c r="G30" s="142">
        <f>G26+G29</f>
        <v>24340</v>
      </c>
      <c r="H30" s="142">
        <f>H26+H29</f>
        <v>31564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1" sqref="D2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279946</v>
      </c>
      <c r="D13" s="316">
        <v>-257424</v>
      </c>
      <c r="E13" s="317">
        <f>SUM(C13:D13)</f>
        <v>22522</v>
      </c>
      <c r="F13" s="316">
        <v>194781</v>
      </c>
      <c r="G13" s="316"/>
      <c r="H13" s="317">
        <f>SUM(F13:G13)</f>
        <v>194781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-931-1222</f>
        <v>-2153</v>
      </c>
      <c r="E18" s="317">
        <f t="shared" si="0"/>
        <v>-2153</v>
      </c>
      <c r="F18" s="316"/>
      <c r="G18" s="316">
        <v>-11735</v>
      </c>
      <c r="H18" s="317">
        <f t="shared" si="1"/>
        <v>-11735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279946</v>
      </c>
      <c r="D19" s="320">
        <f>SUM(D13:D14,D16:D18)</f>
        <v>-259577</v>
      </c>
      <c r="E19" s="317">
        <f t="shared" si="0"/>
        <v>20369</v>
      </c>
      <c r="F19" s="320">
        <f>SUM(F13:F14,F16:F18)</f>
        <v>194781</v>
      </c>
      <c r="G19" s="320">
        <f>SUM(G13:G14,G16:G18)</f>
        <v>-11735</v>
      </c>
      <c r="H19" s="317">
        <f t="shared" si="1"/>
        <v>183046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15900+26</f>
        <v>15926</v>
      </c>
      <c r="D21" s="316">
        <f>-36449-5</f>
        <v>-36454</v>
      </c>
      <c r="E21" s="317">
        <f>SUM(C21:D21)</f>
        <v>-20528</v>
      </c>
      <c r="F21" s="316"/>
      <c r="G21" s="316">
        <v>-156066</v>
      </c>
      <c r="H21" s="317">
        <f>SUM(F21:G21)</f>
        <v>-156066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-10-530</f>
        <v>-540</v>
      </c>
      <c r="E23" s="317">
        <f t="shared" si="2"/>
        <v>-540</v>
      </c>
      <c r="F23" s="316"/>
      <c r="G23" s="316">
        <v>-867</v>
      </c>
      <c r="H23" s="317">
        <f t="shared" si="3"/>
        <v>-867</v>
      </c>
    </row>
    <row r="24" spans="1:8" ht="12.75">
      <c r="A24" s="315" t="s">
        <v>902</v>
      </c>
      <c r="B24" s="41" t="s">
        <v>802</v>
      </c>
      <c r="C24" s="316">
        <v>4629</v>
      </c>
      <c r="D24" s="316"/>
      <c r="E24" s="317">
        <f t="shared" si="2"/>
        <v>4629</v>
      </c>
      <c r="F24" s="316">
        <v>3314</v>
      </c>
      <c r="G24" s="316"/>
      <c r="H24" s="317">
        <f t="shared" si="3"/>
        <v>3314</v>
      </c>
    </row>
    <row r="25" spans="1:8" ht="12.75">
      <c r="A25" s="323" t="s">
        <v>903</v>
      </c>
      <c r="B25" s="41" t="s">
        <v>803</v>
      </c>
      <c r="C25" s="316"/>
      <c r="D25" s="316">
        <v>-1149</v>
      </c>
      <c r="E25" s="317">
        <f t="shared" si="2"/>
        <v>-1149</v>
      </c>
      <c r="F25" s="316"/>
      <c r="G25" s="316">
        <v>-1819</v>
      </c>
      <c r="H25" s="317">
        <f t="shared" si="3"/>
        <v>-1819</v>
      </c>
    </row>
    <row r="26" spans="1:8" ht="12.75">
      <c r="A26" s="323" t="s">
        <v>904</v>
      </c>
      <c r="B26" s="41" t="s">
        <v>804</v>
      </c>
      <c r="C26" s="316"/>
      <c r="D26" s="316">
        <v>-1491</v>
      </c>
      <c r="E26" s="317">
        <f t="shared" si="2"/>
        <v>-1491</v>
      </c>
      <c r="F26" s="316"/>
      <c r="G26" s="316">
        <v>-858</v>
      </c>
      <c r="H26" s="317">
        <f t="shared" si="3"/>
        <v>-858</v>
      </c>
    </row>
    <row r="27" spans="1:8" ht="12.75">
      <c r="A27" s="319" t="s">
        <v>905</v>
      </c>
      <c r="B27" s="41" t="s">
        <v>805</v>
      </c>
      <c r="C27" s="316"/>
      <c r="D27" s="316">
        <f>-3-365</f>
        <v>-368</v>
      </c>
      <c r="E27" s="317">
        <f t="shared" si="2"/>
        <v>-368</v>
      </c>
      <c r="F27" s="316"/>
      <c r="G27" s="316">
        <v>-1243</v>
      </c>
      <c r="H27" s="317">
        <f t="shared" si="3"/>
        <v>-1243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>
        <v>-17</v>
      </c>
      <c r="H28" s="317">
        <f t="shared" si="3"/>
        <v>-17</v>
      </c>
    </row>
    <row r="29" spans="1:8" ht="21" customHeight="1">
      <c r="A29" s="313" t="s">
        <v>94</v>
      </c>
      <c r="B29" s="136" t="s">
        <v>807</v>
      </c>
      <c r="C29" s="320">
        <f>SUM(C21:C28)</f>
        <v>20555</v>
      </c>
      <c r="D29" s="320">
        <f>SUM(D21:D28)</f>
        <v>-40002</v>
      </c>
      <c r="E29" s="317">
        <f t="shared" si="2"/>
        <v>-19447</v>
      </c>
      <c r="F29" s="320">
        <f>SUM(F21:F28)</f>
        <v>3314</v>
      </c>
      <c r="G29" s="320">
        <f>SUM(G21:G28)</f>
        <v>-160870</v>
      </c>
      <c r="H29" s="317">
        <f t="shared" si="3"/>
        <v>-157556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300501</v>
      </c>
      <c r="D37" s="320">
        <f t="shared" si="5"/>
        <v>-299579</v>
      </c>
      <c r="E37" s="320">
        <f t="shared" si="5"/>
        <v>922</v>
      </c>
      <c r="F37" s="320">
        <f t="shared" si="5"/>
        <v>198095</v>
      </c>
      <c r="G37" s="320">
        <f t="shared" si="5"/>
        <v>-172605</v>
      </c>
      <c r="H37" s="320">
        <f t="shared" si="5"/>
        <v>25490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11411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12333</v>
      </c>
      <c r="F39" s="320"/>
      <c r="G39" s="320"/>
      <c r="H39" s="320">
        <f>SUM(H37:H38)</f>
        <v>25490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12333</v>
      </c>
      <c r="F40" s="317"/>
      <c r="G40" s="317"/>
      <c r="H40" s="316">
        <v>25490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-5384</v>
      </c>
      <c r="E14" s="371">
        <f>'1-SB'!H14</f>
        <v>0</v>
      </c>
      <c r="F14" s="371">
        <f>'1-SB'!H15</f>
        <v>0</v>
      </c>
      <c r="G14" s="371">
        <f>'1-SB'!H19+'1-SB'!H21</f>
        <v>21893</v>
      </c>
      <c r="H14" s="371">
        <f>'1-SB'!H20+'1-SB'!H22</f>
        <v>0</v>
      </c>
      <c r="I14" s="371">
        <f aca="true" t="shared" si="0" ref="I14:I36">SUM(C14:H14)</f>
        <v>192534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-5384</v>
      </c>
      <c r="E18" s="372">
        <f>E14+E15</f>
        <v>0</v>
      </c>
      <c r="F18" s="372">
        <f t="shared" si="2"/>
        <v>0</v>
      </c>
      <c r="G18" s="372">
        <f t="shared" si="2"/>
        <v>21893</v>
      </c>
      <c r="H18" s="372">
        <f t="shared" si="2"/>
        <v>0</v>
      </c>
      <c r="I18" s="371">
        <f t="shared" si="0"/>
        <v>192534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2963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22521</v>
      </c>
      <c r="J19" s="51"/>
    </row>
    <row r="20" spans="1:10" ht="15">
      <c r="A20" s="103" t="s">
        <v>203</v>
      </c>
      <c r="B20" s="34" t="s">
        <v>825</v>
      </c>
      <c r="C20" s="131">
        <v>234699</v>
      </c>
      <c r="D20" s="131">
        <v>45246</v>
      </c>
      <c r="E20" s="131"/>
      <c r="F20" s="131"/>
      <c r="G20" s="131"/>
      <c r="H20" s="131"/>
      <c r="I20" s="371">
        <f t="shared" si="0"/>
        <v>279945</v>
      </c>
      <c r="J20" s="51"/>
    </row>
    <row r="21" spans="1:10" ht="15">
      <c r="A21" s="103" t="s">
        <v>204</v>
      </c>
      <c r="B21" s="34" t="s">
        <v>826</v>
      </c>
      <c r="C21" s="131">
        <v>-215141</v>
      </c>
      <c r="D21" s="131">
        <v>-42283</v>
      </c>
      <c r="E21" s="131"/>
      <c r="F21" s="131"/>
      <c r="G21" s="131"/>
      <c r="H21" s="131"/>
      <c r="I21" s="371">
        <f t="shared" si="0"/>
        <v>-257424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18474</v>
      </c>
      <c r="H22" s="372">
        <f>'1-SB'!G22</f>
        <v>0</v>
      </c>
      <c r="I22" s="371">
        <f t="shared" si="0"/>
        <v>18474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-2421</v>
      </c>
      <c r="E34" s="372">
        <f t="shared" si="7"/>
        <v>0</v>
      </c>
      <c r="F34" s="372">
        <f t="shared" si="7"/>
        <v>0</v>
      </c>
      <c r="G34" s="372">
        <f t="shared" si="7"/>
        <v>40367</v>
      </c>
      <c r="H34" s="372">
        <f t="shared" si="7"/>
        <v>0</v>
      </c>
      <c r="I34" s="371">
        <f t="shared" si="0"/>
        <v>233529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-2421</v>
      </c>
      <c r="E36" s="375">
        <f t="shared" si="8"/>
        <v>0</v>
      </c>
      <c r="F36" s="375">
        <f t="shared" si="8"/>
        <v>0</v>
      </c>
      <c r="G36" s="375">
        <f t="shared" si="8"/>
        <v>40367</v>
      </c>
      <c r="H36" s="375">
        <f t="shared" si="8"/>
        <v>0</v>
      </c>
      <c r="I36" s="371">
        <f t="shared" si="0"/>
        <v>233529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143134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110000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131619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1.0952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1.192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1287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1892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135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0.08957952468007302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0.1662793973212353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0.11329037078546733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0.10267473071234005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12333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12333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220907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220907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220907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845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845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234085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234085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-2421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-2421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21893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21893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18474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40367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233529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556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301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556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234085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386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3327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3713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2153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5866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18474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18474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24340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5493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26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18821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24340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24340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24340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22522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-2153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20369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-20528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-540</v>
      </c>
    </row>
    <row r="119" spans="1:7" ht="15.7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4629</v>
      </c>
    </row>
    <row r="120" spans="1:7" ht="15.7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-1149</v>
      </c>
    </row>
    <row r="121" spans="1:7" ht="15.7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-1491</v>
      </c>
    </row>
    <row r="122" spans="1:7" ht="15.7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-368</v>
      </c>
    </row>
    <row r="123" spans="1:7" ht="15.7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-19447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922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11411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12333</v>
      </c>
    </row>
    <row r="135" spans="1:7" ht="15.7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12333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192534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192534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22521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279945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-257424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18474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Macedonia MBI10 UCITS ETF</v>
      </c>
      <c r="B157" s="227" t="str">
        <f aca="true" t="shared" si="19" ref="B157:B199">dfRG</f>
        <v>05-1650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233529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233529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120000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143134</v>
      </c>
    </row>
    <row r="165" spans="1:7" ht="15.7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110000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131619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1.0952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1.192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1287</v>
      </c>
    </row>
    <row r="170" spans="1:7" ht="15.7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1892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135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0.08957952468007302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0.1662793973212353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0.11329037078546733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0.10267473071234005</v>
      </c>
    </row>
    <row r="176" spans="1:7" ht="31.5">
      <c r="A176" s="238" t="str">
        <f t="shared" si="18"/>
        <v>Expat Macedonia MBI10 UCITS ETF</v>
      </c>
      <c r="B176" s="239" t="str">
        <f t="shared" si="19"/>
        <v>05-1650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Macedonia MBI10 UCITS ETF</v>
      </c>
      <c r="B177" s="239" t="str">
        <f t="shared" si="19"/>
        <v>05-1650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Macedonia MBI10 UCITS ETF</v>
      </c>
      <c r="B183" s="259" t="str">
        <f t="shared" si="19"/>
        <v>05-1650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Macedonia MBI10 UCITS ETF</v>
      </c>
      <c r="B184" s="259" t="str">
        <f t="shared" si="19"/>
        <v>05-1650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Macedonia MBI10 UCITS ETF</v>
      </c>
      <c r="B197" s="268" t="str">
        <f t="shared" si="19"/>
        <v>05-1650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Macedonia MBI10 UCITS ETF</v>
      </c>
      <c r="B198" s="268" t="str">
        <f t="shared" si="19"/>
        <v>05-1650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Macedonia MBI10 UCITS ETF</v>
      </c>
      <c r="B200" s="268" t="str">
        <f aca="true" t="shared" si="22" ref="B200:B212">dfRG</f>
        <v>05-1650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Macedonia MBI10 UCITS ETF</v>
      </c>
      <c r="B201" s="268" t="str">
        <f t="shared" si="22"/>
        <v>05-1650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Macedonia MBI10 UCITS ETF</v>
      </c>
      <c r="B202" s="268" t="str">
        <f t="shared" si="22"/>
        <v>05-1650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Macedonia MBI10 UCITS ETF</v>
      </c>
      <c r="B212" s="277" t="str">
        <f t="shared" si="22"/>
        <v>05-1650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2019-07-08T08:07:14Z</cp:lastPrinted>
  <dcterms:created xsi:type="dcterms:W3CDTF">2004-03-04T10:58:58Z</dcterms:created>
  <dcterms:modified xsi:type="dcterms:W3CDTF">2019-08-30T14:50:47Z</dcterms:modified>
  <cp:category/>
  <cp:version/>
  <cp:contentType/>
  <cp:contentStatus/>
</cp:coreProperties>
</file>